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ata_7.5.2021\Obec doc\STAVBA a OPRAVY\AAA 2021\POV.2021_cestaSt.Macháček\VZR_pol.rozp\AAA_zveřejnit\"/>
    </mc:Choice>
  </mc:AlternateContent>
  <bookViews>
    <workbookView xWindow="0" yWindow="0" windowWidth="28800" windowHeight="12330" activeTab="1"/>
  </bookViews>
  <sheets>
    <sheet name="Pokyny pro vyplnění" sheetId="11" r:id="rId1"/>
    <sheet name="Stavba" sheetId="1" r:id="rId2"/>
    <sheet name="VzorPolozky" sheetId="10" state="hidden" r:id="rId3"/>
    <sheet name="001 0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'001 001 Pol'!$A$1:$X$52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 l="1"/>
  <c r="I53" i="1"/>
  <c r="I52" i="1"/>
  <c r="I51" i="1"/>
  <c r="I16" i="1" s="1"/>
  <c r="I50" i="1"/>
  <c r="G42" i="1"/>
  <c r="F42" i="1"/>
  <c r="G41" i="1"/>
  <c r="F41" i="1"/>
  <c r="G39" i="1"/>
  <c r="F39" i="1"/>
  <c r="G51" i="12"/>
  <c r="BA15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3" i="12"/>
  <c r="I13" i="12"/>
  <c r="G14" i="12"/>
  <c r="M14" i="12" s="1"/>
  <c r="M13" i="12" s="1"/>
  <c r="I14" i="12"/>
  <c r="K14" i="12"/>
  <c r="K13" i="12" s="1"/>
  <c r="O14" i="12"/>
  <c r="O13" i="12" s="1"/>
  <c r="Q14" i="12"/>
  <c r="Q13" i="12" s="1"/>
  <c r="V14" i="12"/>
  <c r="V13" i="12" s="1"/>
  <c r="G21" i="12"/>
  <c r="I21" i="12"/>
  <c r="K21" i="12"/>
  <c r="M21" i="12"/>
  <c r="O21" i="12"/>
  <c r="Q21" i="12"/>
  <c r="V21" i="12"/>
  <c r="G22" i="12"/>
  <c r="I22" i="12"/>
  <c r="K22" i="12"/>
  <c r="M22" i="12"/>
  <c r="O22" i="12"/>
  <c r="Q22" i="12"/>
  <c r="V22" i="12"/>
  <c r="G26" i="12"/>
  <c r="M26" i="12" s="1"/>
  <c r="M25" i="12" s="1"/>
  <c r="I26" i="12"/>
  <c r="I25" i="12" s="1"/>
  <c r="K26" i="12"/>
  <c r="K25" i="12" s="1"/>
  <c r="O26" i="12"/>
  <c r="O25" i="12" s="1"/>
  <c r="Q26" i="12"/>
  <c r="Q25" i="12" s="1"/>
  <c r="V26" i="12"/>
  <c r="V25" i="12" s="1"/>
  <c r="G28" i="12"/>
  <c r="I28" i="12"/>
  <c r="G29" i="12"/>
  <c r="M29" i="12" s="1"/>
  <c r="M28" i="12" s="1"/>
  <c r="I29" i="12"/>
  <c r="K29" i="12"/>
  <c r="K28" i="12" s="1"/>
  <c r="O29" i="12"/>
  <c r="O28" i="12" s="1"/>
  <c r="Q29" i="12"/>
  <c r="Q28" i="12" s="1"/>
  <c r="V29" i="12"/>
  <c r="V28" i="12" s="1"/>
  <c r="Q34" i="12"/>
  <c r="G35" i="12"/>
  <c r="G34" i="12" s="1"/>
  <c r="I35" i="12"/>
  <c r="I34" i="12" s="1"/>
  <c r="K35" i="12"/>
  <c r="K34" i="12" s="1"/>
  <c r="M35" i="12"/>
  <c r="O35" i="12"/>
  <c r="O34" i="12" s="1"/>
  <c r="Q35" i="12"/>
  <c r="V35" i="12"/>
  <c r="V34" i="12" s="1"/>
  <c r="G40" i="12"/>
  <c r="I40" i="12"/>
  <c r="K40" i="12"/>
  <c r="M40" i="12"/>
  <c r="O40" i="12"/>
  <c r="Q40" i="12"/>
  <c r="V40" i="12"/>
  <c r="G45" i="12"/>
  <c r="M45" i="12" s="1"/>
  <c r="I45" i="12"/>
  <c r="K45" i="12"/>
  <c r="O45" i="12"/>
  <c r="Q45" i="12"/>
  <c r="V45" i="12"/>
  <c r="AE51" i="12"/>
  <c r="AF51" i="12"/>
  <c r="I20" i="1"/>
  <c r="I19" i="1"/>
  <c r="I18" i="1"/>
  <c r="I17" i="1"/>
  <c r="F43" i="1"/>
  <c r="G23" i="1" s="1"/>
  <c r="A23" i="1" s="1"/>
  <c r="G43" i="1"/>
  <c r="G25" i="1" s="1"/>
  <c r="A25" i="1" s="1"/>
  <c r="H43" i="1"/>
  <c r="H40" i="1"/>
  <c r="H39" i="1"/>
  <c r="I39" i="1" s="1"/>
  <c r="I43" i="1" s="1"/>
  <c r="J28" i="1"/>
  <c r="J26" i="1"/>
  <c r="G38" i="1"/>
  <c r="F38" i="1"/>
  <c r="J23" i="1"/>
  <c r="J24" i="1"/>
  <c r="J25" i="1"/>
  <c r="J27" i="1"/>
  <c r="E24" i="1"/>
  <c r="E26" i="1"/>
  <c r="I21" i="1" l="1"/>
  <c r="I55" i="1"/>
  <c r="J50" i="1" s="1"/>
  <c r="H42" i="1"/>
  <c r="I42" i="1" s="1"/>
  <c r="I41" i="1"/>
  <c r="G28" i="1"/>
  <c r="H41" i="1"/>
  <c r="G26" i="1"/>
  <c r="A26" i="1"/>
  <c r="G24" i="1"/>
  <c r="A27" i="1" s="1"/>
  <c r="A24" i="1"/>
  <c r="M34" i="12"/>
  <c r="G25" i="12"/>
  <c r="G8" i="12"/>
  <c r="J39" i="1"/>
  <c r="J43" i="1" s="1"/>
  <c r="J42" i="1"/>
  <c r="J41" i="1"/>
  <c r="J53" i="1" l="1"/>
  <c r="J52" i="1"/>
  <c r="J51" i="1"/>
  <c r="J54" i="1"/>
  <c r="G29" i="1"/>
  <c r="G27" i="1" s="1"/>
  <c r="A29" i="1"/>
  <c r="J55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Kynyking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<sst xmlns="http://schemas.openxmlformats.org/spreadsheetml/2006/main" count="289" uniqueCount="165">
  <si>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</si>
  <si>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</si>
  <si>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</si>
  <si>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</si>
  <si>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</si>
  <si>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</si>
  <si>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</si>
  <si>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</si>
  <si>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</si>
  <si>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</si>
  <si>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</si>
  <si>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</si>
  <si>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</si>
  <si>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</si>
  <si>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</si>
  <si>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</si>
  <si>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</si>
  <si>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</si>
  <si>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</si>
  <si>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</si>
  <si>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</si>
  <si>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</si>
  <si>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</si>
  <si>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</si>
  <si>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</si>
  <si>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</si>
  <si>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</si>
  <si>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</si>
  <si>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</si>
  <si>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</si>
  <si>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</si>
  <si>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</si>
  <si>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</si>
  <si>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</si>
  <si>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</si>
  <si>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</si>
  <si>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</si>
  <si>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</si>
  <si>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</si>
  <si>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</si>
  <si>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</si>
  <si>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</si>
  <si>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</si>
  <si>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001</t>
  </si>
  <si>
    <t>Oprava povrchu místní komunikace</t>
  </si>
  <si>
    <t>Objekt:</t>
  </si>
  <si>
    <t>Rozpočet:</t>
  </si>
  <si>
    <t>2709</t>
  </si>
  <si>
    <t>Oprava povrchu místní komunikace_Fryšava pod Žákovou horou</t>
  </si>
  <si>
    <t>Obec Fryšava pod Žákovou horou</t>
  </si>
  <si>
    <t>9</t>
  </si>
  <si>
    <t>Fryšava pod Žákovou horou</t>
  </si>
  <si>
    <t>59204</t>
  </si>
  <si>
    <t>00294284</t>
  </si>
  <si>
    <t>5.5.2021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</si>
  <si>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</si>
  <si>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</si>
  <si>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</si>
  <si>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</si>
  <si>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</si>
  <si>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</si>
  <si>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</si>
  <si>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</si>
  <si>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</si>
  <si>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</si>
  <si>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</si>
  <si>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</si>
  <si>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</si>
  <si>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</si>
  <si>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</si>
  <si>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</si>
  <si>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</si>
  <si>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</si>
  <si>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</si>
  <si>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</si>
  <si>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</si>
  <si>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</si>
  <si>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</si>
  <si>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</si>
  <si>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</si>
  <si>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</si>
  <si>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</si>
  <si>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</si>
  <si>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</si>
  <si>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</si>
  <si>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</si>
  <si>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</si>
  <si>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</si>
  <si>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</si>
  <si>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</si>
  <si>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</si>
  <si>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</si>
  <si>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</si>
  <si>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</si>
  <si>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</si>
  <si>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</si>
  <si>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</si>
  <si>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</si>
  <si>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</si>
  <si>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</si>
  <si>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</si>
  <si>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</si>
  <si>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113107610R00</t>
  </si>
  <si>
    <t>Odstranění podkladů nebo krytů z kameniva hrubého drceného, v ploše jednotlivě nad 50 m2, tloušťka vrstvy 100 mm</t>
  </si>
  <si>
    <t>m2</t>
  </si>
  <si>
    <t>822-1</t>
  </si>
  <si>
    <t>RTS 21/ I</t>
  </si>
  <si>
    <t>Práce</t>
  </si>
  <si>
    <t>POL1_1</t>
  </si>
  <si>
    <t xml:space="preserve">odebrání vrstvy současného povrchu ze štěrku tl.100 mm : </t>
  </si>
  <si>
    <t>VV</t>
  </si>
  <si>
    <t xml:space="preserve">(štěrk ponechán obci pro další využití) pouze přesun do 1 km s uložením na hromadu : </t>
  </si>
  <si>
    <t>200,00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</si>
  <si>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</si>
  <si>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</si>
  <si>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</si>
  <si>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SPI</t>
  </si>
  <si>
    <t>Materiál _drť_kamenivo frakce 4-8 tl 40 mm</t>
  </si>
  <si>
    <t>POP</t>
  </si>
  <si>
    <t/>
  </si>
  <si>
    <t>Vyplnění spár křemičitým pískem</t>
  </si>
  <si>
    <t xml:space="preserve">nová zámková dlažba tl.80 mm : </t>
  </si>
  <si>
    <t>596291113R00</t>
  </si>
  <si>
    <t>Řezání zámkové dlažby tloušťky 80 mm</t>
  </si>
  <si>
    <t>m</t>
  </si>
  <si>
    <t>592452655R</t>
  </si>
  <si>
    <t>dlažba betonová dvouvrstvá; obdélník; šedá; l = 200 mm; š = 100 mm; tl. 80,0 mm</t>
  </si>
  <si>
    <t>SPCM</t>
  </si>
  <si>
    <t>Specifikace</t>
  </si>
  <si>
    <t>POL3_1</t>
  </si>
  <si>
    <t>200,00*1,05</t>
  </si>
  <si>
    <t>919-001</t>
  </si>
  <si>
    <t>Kontrola stávajících obrub po odstranění podkladu tl.100 mm</t>
  </si>
  <si>
    <t xml:space="preserve">m     </t>
  </si>
  <si>
    <t>Vlastní</t>
  </si>
  <si>
    <t>Indiv</t>
  </si>
  <si>
    <t>POL1_</t>
  </si>
  <si>
    <t>70,00+70,00</t>
  </si>
  <si>
    <t>998223011R00</t>
  </si>
  <si>
    <t>Přesun hmot pozemních komunikací, kryt dlážděný jakékoliv délky objektu</t>
  </si>
  <si>
    <t>t</t>
  </si>
  <si>
    <t>Přesun hmot</t>
  </si>
  <si>
    <t>POL7_</t>
  </si>
  <si>
    <t>vodorovně do 200 m</t>
  </si>
  <si>
    <t xml:space="preserve">Hmotnosti z položek s pořadovými čísly: : </t>
  </si>
  <si>
    <t xml:space="preserve">2,3,4, : </t>
  </si>
  <si>
    <t>Součet: : 51,75800</t>
  </si>
  <si>
    <t>979083513R00</t>
  </si>
  <si>
    <t>Vodorovné přemístění suti vodorovné přemístění suti a vybouraných hmot po suchu, bez naložení, se složením a hrubým urovnáním na vzdálenost do 1000 m</t>
  </si>
  <si>
    <t>800-2</t>
  </si>
  <si>
    <t>Přesun suti</t>
  </si>
  <si>
    <t>POL8_</t>
  </si>
  <si>
    <t>a vybouraných hmot po suchu, bez naložení ale se složením a hrubým urovnáním,</t>
  </si>
  <si>
    <t xml:space="preserve">Demontážní hmotnosti z položek s pořadovými čísly: : </t>
  </si>
  <si>
    <t xml:space="preserve">1, : </t>
  </si>
  <si>
    <t>Součet: : 44,00000</t>
  </si>
  <si>
    <t>979088212R00</t>
  </si>
  <si>
    <t>Nakládání suti a vybouraných hmot nakládání suti a vybouraných hmot na dopravní prostředky pro vodorovné přemístění</t>
  </si>
  <si>
    <t>na dopravní prostředky pro vodorovné přemístění,</t>
  </si>
  <si>
    <t>979093111R00</t>
  </si>
  <si>
    <t>Uložení suti na skládku bez zhutnění</t>
  </si>
  <si>
    <t>800-6</t>
  </si>
  <si>
    <t>s hrubým urovnáním,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</si>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</sst>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6" t="s">
        <v>39</v>
      </c>
      <c r="B2" s="196"/>
      <c r="C2" s="196"/>
      <c r="D2" s="196"/>
      <c r="E2" s="196"/>
      <c r="F2" s="196"/>
      <c r="G2" s="196"/>
    </row>
  </sheetData>
  <sheetProtection algorithmName="SHA-512" hashValue="Pwt0SZrsJ+W3ze6Cdv/l0VLlnlETsOPijHr4J+q3R0Sh+hbX418cxq6KSQgEyEXd86Vuk3n8xXDcOCLNh6DdFg==" saltValue="nPfNQt0BQVdkVPKpWe0+H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7" t="s">
        <v>41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">
      <c r="A2" s="2"/>
      <c r="B2" s="78" t="s">
        <v>22</v>
      </c>
      <c r="C2" s="79"/>
      <c r="D2" s="80" t="s">
        <v>47</v>
      </c>
      <c r="E2" s="206" t="s">
        <v>48</v>
      </c>
      <c r="F2" s="207"/>
      <c r="G2" s="207"/>
      <c r="H2" s="207"/>
      <c r="I2" s="207"/>
      <c r="J2" s="208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209" t="s">
        <v>44</v>
      </c>
      <c r="F3" s="210"/>
      <c r="G3" s="210"/>
      <c r="H3" s="210"/>
      <c r="I3" s="210"/>
      <c r="J3" s="211"/>
    </row>
    <row r="4" spans="1:15" ht="23.25" customHeight="1" x14ac:dyDescent="0.2">
      <c r="A4" s="76">
        <v>7956</v>
      </c>
      <c r="B4" s="83" t="s">
        <v>46</v>
      </c>
      <c r="C4" s="84"/>
      <c r="D4" s="85" t="s">
        <v>43</v>
      </c>
      <c r="E4" s="219" t="s">
        <v>44</v>
      </c>
      <c r="F4" s="220"/>
      <c r="G4" s="220"/>
      <c r="H4" s="220"/>
      <c r="I4" s="220"/>
      <c r="J4" s="221"/>
    </row>
    <row r="5" spans="1:15" ht="24" customHeight="1" x14ac:dyDescent="0.2">
      <c r="A5" s="2"/>
      <c r="B5" s="31" t="s">
        <v>42</v>
      </c>
      <c r="D5" s="224" t="s">
        <v>49</v>
      </c>
      <c r="E5" s="225"/>
      <c r="F5" s="225"/>
      <c r="G5" s="225"/>
      <c r="H5" s="18" t="s">
        <v>40</v>
      </c>
      <c r="I5" s="86" t="s">
        <v>53</v>
      </c>
      <c r="J5" s="8"/>
    </row>
    <row r="6" spans="1:15" ht="15.75" customHeight="1" x14ac:dyDescent="0.2">
      <c r="A6" s="2"/>
      <c r="B6" s="28"/>
      <c r="C6" s="55"/>
      <c r="D6" s="226" t="s">
        <v>50</v>
      </c>
      <c r="E6" s="227"/>
      <c r="F6" s="227"/>
      <c r="G6" s="227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77" t="s">
        <v>52</v>
      </c>
      <c r="E7" s="228" t="s">
        <v>51</v>
      </c>
      <c r="F7" s="229"/>
      <c r="G7" s="229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13"/>
      <c r="E11" s="213"/>
      <c r="F11" s="213"/>
      <c r="G11" s="213"/>
      <c r="H11" s="18" t="s">
        <v>40</v>
      </c>
      <c r="I11" s="88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34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222"/>
      <c r="F13" s="223"/>
      <c r="G13" s="223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12"/>
      <c r="F15" s="212"/>
      <c r="G15" s="214"/>
      <c r="H15" s="214"/>
      <c r="I15" s="214" t="s">
        <v>29</v>
      </c>
      <c r="J15" s="215"/>
    </row>
    <row r="16" spans="1:15" ht="23.25" customHeight="1" x14ac:dyDescent="0.2">
      <c r="A16" s="141" t="s">
        <v>24</v>
      </c>
      <c r="B16" s="38" t="s">
        <v>24</v>
      </c>
      <c r="C16" s="62"/>
      <c r="D16" s="63"/>
      <c r="E16" s="203"/>
      <c r="F16" s="204"/>
      <c r="G16" s="203"/>
      <c r="H16" s="204"/>
      <c r="I16" s="203">
        <f>SUMIF(F50:F54,A16,I50:I54)+SUMIF(F50:F54,"PSU",I50:I54)</f>
        <v>0</v>
      </c>
      <c r="J16" s="205"/>
    </row>
    <row r="17" spans="1:10" ht="23.25" customHeight="1" x14ac:dyDescent="0.2">
      <c r="A17" s="141" t="s">
        <v>25</v>
      </c>
      <c r="B17" s="38" t="s">
        <v>25</v>
      </c>
      <c r="C17" s="62"/>
      <c r="D17" s="63"/>
      <c r="E17" s="203"/>
      <c r="F17" s="204"/>
      <c r="G17" s="203"/>
      <c r="H17" s="204"/>
      <c r="I17" s="203">
        <f>SUMIF(F50:F54,A17,I50:I54)</f>
        <v>0</v>
      </c>
      <c r="J17" s="205"/>
    </row>
    <row r="18" spans="1:10" ht="23.25" customHeight="1" x14ac:dyDescent="0.2">
      <c r="A18" s="141" t="s">
        <v>26</v>
      </c>
      <c r="B18" s="38" t="s">
        <v>26</v>
      </c>
      <c r="C18" s="62"/>
      <c r="D18" s="63"/>
      <c r="E18" s="203"/>
      <c r="F18" s="204"/>
      <c r="G18" s="203"/>
      <c r="H18" s="204"/>
      <c r="I18" s="203">
        <f>SUMIF(F50:F54,A18,I50:I54)</f>
        <v>0</v>
      </c>
      <c r="J18" s="205"/>
    </row>
    <row r="19" spans="1:10" ht="23.25" customHeight="1" x14ac:dyDescent="0.2">
      <c r="A19" s="141" t="s">
        <v>72</v>
      </c>
      <c r="B19" s="38" t="s">
        <v>27</v>
      </c>
      <c r="C19" s="62"/>
      <c r="D19" s="63"/>
      <c r="E19" s="203"/>
      <c r="F19" s="204"/>
      <c r="G19" s="203"/>
      <c r="H19" s="204"/>
      <c r="I19" s="203">
        <f>SUMIF(F50:F54,A19,I50:I54)</f>
        <v>0</v>
      </c>
      <c r="J19" s="205"/>
    </row>
    <row r="20" spans="1:10" ht="23.25" customHeight="1" x14ac:dyDescent="0.2">
      <c r="A20" s="141" t="s">
        <v>73</v>
      </c>
      <c r="B20" s="38" t="s">
        <v>28</v>
      </c>
      <c r="C20" s="62"/>
      <c r="D20" s="63"/>
      <c r="E20" s="203"/>
      <c r="F20" s="204"/>
      <c r="G20" s="203"/>
      <c r="H20" s="204"/>
      <c r="I20" s="203">
        <f>SUMIF(F50:F54,A20,I50:I54)</f>
        <v>0</v>
      </c>
      <c r="J20" s="205"/>
    </row>
    <row r="21" spans="1:10" ht="23.25" customHeight="1" x14ac:dyDescent="0.2">
      <c r="A21" s="2"/>
      <c r="B21" s="48" t="s">
        <v>29</v>
      </c>
      <c r="C21" s="64"/>
      <c r="D21" s="65"/>
      <c r="E21" s="216"/>
      <c r="F21" s="217"/>
      <c r="G21" s="216"/>
      <c r="H21" s="217"/>
      <c r="I21" s="216">
        <f>SUM(I16:J20)</f>
        <v>0</v>
      </c>
      <c r="J21" s="235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33">
        <f>ZakladDPHSniVypocet</f>
        <v>0</v>
      </c>
      <c r="H23" s="234"/>
      <c r="I23" s="23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31">
        <f>A23</f>
        <v>0</v>
      </c>
      <c r="H24" s="232"/>
      <c r="I24" s="23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33">
        <f>ZakladDPHZaklVypocet</f>
        <v>0</v>
      </c>
      <c r="H25" s="234"/>
      <c r="I25" s="23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00">
        <f>A25</f>
        <v>0</v>
      </c>
      <c r="H26" s="201"/>
      <c r="I26" s="20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02">
        <f>CenaCelkem-(ZakladDPHSni+DPHSni+ZakladDPHZakl+DPHZakl)</f>
        <v>0</v>
      </c>
      <c r="H27" s="202"/>
      <c r="I27" s="202"/>
      <c r="J27" s="41" t="str">
        <f t="shared" si="0"/>
        <v>CZK</v>
      </c>
    </row>
    <row r="28" spans="1:10" ht="27.75" hidden="1" customHeight="1" thickBot="1" x14ac:dyDescent="0.25">
      <c r="A28" s="2"/>
      <c r="B28" s="115" t="s">
        <v>23</v>
      </c>
      <c r="C28" s="116"/>
      <c r="D28" s="116"/>
      <c r="E28" s="117"/>
      <c r="F28" s="118"/>
      <c r="G28" s="237">
        <f>ZakladDPHSniVypocet+ZakladDPHZaklVypocet</f>
        <v>0</v>
      </c>
      <c r="H28" s="237"/>
      <c r="I28" s="237"/>
      <c r="J28" s="11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5" t="s">
        <v>35</v>
      </c>
      <c r="C29" s="120"/>
      <c r="D29" s="120"/>
      <c r="E29" s="120"/>
      <c r="F29" s="121"/>
      <c r="G29" s="236">
        <f>A27</f>
        <v>0</v>
      </c>
      <c r="H29" s="236"/>
      <c r="I29" s="236"/>
      <c r="J29" s="122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54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8"/>
      <c r="E34" s="239"/>
      <c r="G34" s="240"/>
      <c r="H34" s="241"/>
      <c r="I34" s="241"/>
      <c r="J34" s="25"/>
    </row>
    <row r="35" spans="1:10" ht="12.75" customHeight="1" x14ac:dyDescent="0.2">
      <c r="A35" s="2"/>
      <c r="B35" s="2"/>
      <c r="D35" s="230" t="s">
        <v>2</v>
      </c>
      <c r="E35" s="23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55</v>
      </c>
      <c r="C39" s="242"/>
      <c r="D39" s="242"/>
      <c r="E39" s="242"/>
      <c r="F39" s="102">
        <f>'001 001 Pol'!AE51</f>
        <v>0</v>
      </c>
      <c r="G39" s="103">
        <f>'001 001 Pol'!AF51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1">
        <v>2</v>
      </c>
      <c r="B40" s="106"/>
      <c r="C40" s="243" t="s">
        <v>56</v>
      </c>
      <c r="D40" s="243"/>
      <c r="E40" s="243"/>
      <c r="F40" s="107"/>
      <c r="G40" s="108"/>
      <c r="H40" s="108">
        <f>(F40*SazbaDPH1/100)+(G40*SazbaDPH2/100)</f>
        <v>0</v>
      </c>
      <c r="I40" s="108"/>
      <c r="J40" s="109"/>
    </row>
    <row r="41" spans="1:10" ht="25.5" hidden="1" customHeight="1" x14ac:dyDescent="0.2">
      <c r="A41" s="91">
        <v>2</v>
      </c>
      <c r="B41" s="106" t="s">
        <v>43</v>
      </c>
      <c r="C41" s="243" t="s">
        <v>44</v>
      </c>
      <c r="D41" s="243"/>
      <c r="E41" s="243"/>
      <c r="F41" s="107">
        <f>'001 001 Pol'!AE51</f>
        <v>0</v>
      </c>
      <c r="G41" s="108">
        <f>'001 001 Pol'!AF51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91">
        <v>3</v>
      </c>
      <c r="B42" s="110" t="s">
        <v>43</v>
      </c>
      <c r="C42" s="242" t="s">
        <v>44</v>
      </c>
      <c r="D42" s="242"/>
      <c r="E42" s="242"/>
      <c r="F42" s="111">
        <f>'001 001 Pol'!AE51</f>
        <v>0</v>
      </c>
      <c r="G42" s="104">
        <f>'001 001 Pol'!AF51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91"/>
      <c r="B43" s="244" t="s">
        <v>57</v>
      </c>
      <c r="C43" s="245"/>
      <c r="D43" s="245"/>
      <c r="E43" s="246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7" spans="1:10" ht="15.75" x14ac:dyDescent="0.25">
      <c r="B47" s="123" t="s">
        <v>59</v>
      </c>
    </row>
    <row r="49" spans="1:10" ht="25.5" customHeight="1" x14ac:dyDescent="0.2">
      <c r="A49" s="125"/>
      <c r="B49" s="128" t="s">
        <v>17</v>
      </c>
      <c r="C49" s="128" t="s">
        <v>5</v>
      </c>
      <c r="D49" s="129"/>
      <c r="E49" s="129"/>
      <c r="F49" s="130" t="s">
        <v>60</v>
      </c>
      <c r="G49" s="130"/>
      <c r="H49" s="130"/>
      <c r="I49" s="130" t="s">
        <v>29</v>
      </c>
      <c r="J49" s="130" t="s">
        <v>0</v>
      </c>
    </row>
    <row r="50" spans="1:10" ht="36.75" customHeight="1" x14ac:dyDescent="0.2">
      <c r="A50" s="126"/>
      <c r="B50" s="131" t="s">
        <v>61</v>
      </c>
      <c r="C50" s="247" t="s">
        <v>62</v>
      </c>
      <c r="D50" s="248"/>
      <c r="E50" s="248"/>
      <c r="F50" s="137" t="s">
        <v>24</v>
      </c>
      <c r="G50" s="138"/>
      <c r="H50" s="138"/>
      <c r="I50" s="138">
        <f>'001 001 Pol'!G8</f>
        <v>0</v>
      </c>
      <c r="J50" s="135" t="str">
        <f>IF(I55=0,"",I50/I55*100)</f>
        <v/>
      </c>
    </row>
    <row r="51" spans="1:10" ht="36.75" customHeight="1" x14ac:dyDescent="0.2">
      <c r="A51" s="126"/>
      <c r="B51" s="131" t="s">
        <v>63</v>
      </c>
      <c r="C51" s="247" t="s">
        <v>64</v>
      </c>
      <c r="D51" s="248"/>
      <c r="E51" s="248"/>
      <c r="F51" s="137" t="s">
        <v>24</v>
      </c>
      <c r="G51" s="138"/>
      <c r="H51" s="138"/>
      <c r="I51" s="138">
        <f>'001 001 Pol'!G13</f>
        <v>0</v>
      </c>
      <c r="J51" s="135" t="str">
        <f>IF(I55=0,"",I51/I55*100)</f>
        <v/>
      </c>
    </row>
    <row r="52" spans="1:10" ht="36.75" customHeight="1" x14ac:dyDescent="0.2">
      <c r="A52" s="126"/>
      <c r="B52" s="131" t="s">
        <v>65</v>
      </c>
      <c r="C52" s="247" t="s">
        <v>66</v>
      </c>
      <c r="D52" s="248"/>
      <c r="E52" s="248"/>
      <c r="F52" s="137" t="s">
        <v>24</v>
      </c>
      <c r="G52" s="138"/>
      <c r="H52" s="138"/>
      <c r="I52" s="138">
        <f>'001 001 Pol'!G25</f>
        <v>0</v>
      </c>
      <c r="J52" s="135" t="str">
        <f>IF(I55=0,"",I52/I55*100)</f>
        <v/>
      </c>
    </row>
    <row r="53" spans="1:10" ht="36.75" customHeight="1" x14ac:dyDescent="0.2">
      <c r="A53" s="126"/>
      <c r="B53" s="131" t="s">
        <v>67</v>
      </c>
      <c r="C53" s="247" t="s">
        <v>68</v>
      </c>
      <c r="D53" s="248"/>
      <c r="E53" s="248"/>
      <c r="F53" s="137" t="s">
        <v>24</v>
      </c>
      <c r="G53" s="138"/>
      <c r="H53" s="138"/>
      <c r="I53" s="138">
        <f>'001 001 Pol'!G28</f>
        <v>0</v>
      </c>
      <c r="J53" s="135" t="str">
        <f>IF(I55=0,"",I53/I55*100)</f>
        <v/>
      </c>
    </row>
    <row r="54" spans="1:10" ht="36.75" customHeight="1" x14ac:dyDescent="0.2">
      <c r="A54" s="126"/>
      <c r="B54" s="131" t="s">
        <v>69</v>
      </c>
      <c r="C54" s="247" t="s">
        <v>70</v>
      </c>
      <c r="D54" s="248"/>
      <c r="E54" s="248"/>
      <c r="F54" s="137" t="s">
        <v>71</v>
      </c>
      <c r="G54" s="138"/>
      <c r="H54" s="138"/>
      <c r="I54" s="138">
        <f>'001 001 Pol'!G34</f>
        <v>0</v>
      </c>
      <c r="J54" s="135" t="str">
        <f>IF(I55=0,"",I54/I55*100)</f>
        <v/>
      </c>
    </row>
    <row r="55" spans="1:10" ht="25.5" customHeight="1" x14ac:dyDescent="0.2">
      <c r="A55" s="127"/>
      <c r="B55" s="132" t="s">
        <v>1</v>
      </c>
      <c r="C55" s="133"/>
      <c r="D55" s="134"/>
      <c r="E55" s="134"/>
      <c r="F55" s="139"/>
      <c r="G55" s="140"/>
      <c r="H55" s="140"/>
      <c r="I55" s="140">
        <f>SUM(I50:I54)</f>
        <v>0</v>
      </c>
      <c r="J55" s="136">
        <f>SUM(J50:J54)</f>
        <v>0</v>
      </c>
    </row>
    <row r="56" spans="1:10" x14ac:dyDescent="0.2">
      <c r="F56" s="89"/>
      <c r="G56" s="89"/>
      <c r="H56" s="89"/>
      <c r="I56" s="89"/>
      <c r="J56" s="90"/>
    </row>
    <row r="57" spans="1:10" x14ac:dyDescent="0.2">
      <c r="F57" s="89"/>
      <c r="G57" s="89"/>
      <c r="H57" s="89"/>
      <c r="I57" s="89"/>
      <c r="J57" s="90"/>
    </row>
    <row r="58" spans="1:10" x14ac:dyDescent="0.2">
      <c r="F58" s="89"/>
      <c r="G58" s="89"/>
      <c r="H58" s="89"/>
      <c r="I58" s="89"/>
      <c r="J58" s="90"/>
    </row>
  </sheetData>
  <sheetProtection algorithmName="SHA-512" hashValue="fMwp1sxeDFgcmC4ObRdPRdgeI7ss3Yz6QxgpdnMXo+iVKi56zK3AMOMe3lIBuG0D+4EvTOdi3icHxI4/CNG3mg==" saltValue="u37v1cZ4YGvNFmdZqvi2d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7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8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9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MAIELEGSJtyetHEkfG5P+6TFTjD6oOQp4IJOy4PSwfE7l1SB7OpjvQgxtyBtUI7yeX/28/i104tyhxHXJbqHRQ==" saltValue="CY+4YBOipBqRtGoKoGPCQ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74</v>
      </c>
      <c r="B1" s="255"/>
      <c r="C1" s="255"/>
      <c r="D1" s="255"/>
      <c r="E1" s="255"/>
      <c r="F1" s="255"/>
      <c r="G1" s="255"/>
      <c r="AG1" t="s">
        <v>75</v>
      </c>
    </row>
    <row r="2" spans="1:60" ht="24.95" customHeight="1" x14ac:dyDescent="0.2">
      <c r="A2" s="142" t="s">
        <v>7</v>
      </c>
      <c r="B2" s="49" t="s">
        <v>47</v>
      </c>
      <c r="C2" s="256" t="s">
        <v>48</v>
      </c>
      <c r="D2" s="257"/>
      <c r="E2" s="257"/>
      <c r="F2" s="257"/>
      <c r="G2" s="258"/>
      <c r="AG2" t="s">
        <v>76</v>
      </c>
    </row>
    <row r="3" spans="1:60" ht="24.95" customHeight="1" x14ac:dyDescent="0.2">
      <c r="A3" s="142" t="s">
        <v>8</v>
      </c>
      <c r="B3" s="49" t="s">
        <v>43</v>
      </c>
      <c r="C3" s="256" t="s">
        <v>44</v>
      </c>
      <c r="D3" s="257"/>
      <c r="E3" s="257"/>
      <c r="F3" s="257"/>
      <c r="G3" s="258"/>
      <c r="AC3" s="124" t="s">
        <v>76</v>
      </c>
      <c r="AG3" t="s">
        <v>77</v>
      </c>
    </row>
    <row r="4" spans="1:60" ht="24.95" customHeight="1" x14ac:dyDescent="0.2">
      <c r="A4" s="143" t="s">
        <v>9</v>
      </c>
      <c r="B4" s="144" t="s">
        <v>43</v>
      </c>
      <c r="C4" s="259" t="s">
        <v>44</v>
      </c>
      <c r="D4" s="260"/>
      <c r="E4" s="260"/>
      <c r="F4" s="260"/>
      <c r="G4" s="261"/>
      <c r="AG4" t="s">
        <v>78</v>
      </c>
    </row>
    <row r="5" spans="1:60" x14ac:dyDescent="0.2">
      <c r="D5" s="10"/>
    </row>
    <row r="6" spans="1:60" ht="38.25" x14ac:dyDescent="0.2">
      <c r="A6" s="146" t="s">
        <v>79</v>
      </c>
      <c r="B6" s="148" t="s">
        <v>80</v>
      </c>
      <c r="C6" s="148" t="s">
        <v>81</v>
      </c>
      <c r="D6" s="147" t="s">
        <v>82</v>
      </c>
      <c r="E6" s="146" t="s">
        <v>83</v>
      </c>
      <c r="F6" s="145" t="s">
        <v>84</v>
      </c>
      <c r="G6" s="146" t="s">
        <v>29</v>
      </c>
      <c r="H6" s="149" t="s">
        <v>30</v>
      </c>
      <c r="I6" s="149" t="s">
        <v>85</v>
      </c>
      <c r="J6" s="149" t="s">
        <v>31</v>
      </c>
      <c r="K6" s="149" t="s">
        <v>86</v>
      </c>
      <c r="L6" s="149" t="s">
        <v>87</v>
      </c>
      <c r="M6" s="149" t="s">
        <v>88</v>
      </c>
      <c r="N6" s="149" t="s">
        <v>89</v>
      </c>
      <c r="O6" s="149" t="s">
        <v>90</v>
      </c>
      <c r="P6" s="149" t="s">
        <v>91</v>
      </c>
      <c r="Q6" s="149" t="s">
        <v>92</v>
      </c>
      <c r="R6" s="149" t="s">
        <v>93</v>
      </c>
      <c r="S6" s="149" t="s">
        <v>94</v>
      </c>
      <c r="T6" s="149" t="s">
        <v>95</v>
      </c>
      <c r="U6" s="149" t="s">
        <v>96</v>
      </c>
      <c r="V6" s="149" t="s">
        <v>97</v>
      </c>
      <c r="W6" s="149" t="s">
        <v>98</v>
      </c>
      <c r="X6" s="149" t="s">
        <v>99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">
      <c r="A8" s="166" t="s">
        <v>100</v>
      </c>
      <c r="B8" s="167" t="s">
        <v>61</v>
      </c>
      <c r="C8" s="188" t="s">
        <v>62</v>
      </c>
      <c r="D8" s="168"/>
      <c r="E8" s="169"/>
      <c r="F8" s="170"/>
      <c r="G8" s="170">
        <f>SUMIF(AG9:AG12,"&lt;&gt;NOR",G9:G12)</f>
        <v>0</v>
      </c>
      <c r="H8" s="170"/>
      <c r="I8" s="170">
        <f>SUM(I9:I12)</f>
        <v>0</v>
      </c>
      <c r="J8" s="170"/>
      <c r="K8" s="170">
        <f>SUM(K9:K12)</f>
        <v>0</v>
      </c>
      <c r="L8" s="170"/>
      <c r="M8" s="170">
        <f>SUM(M9:M12)</f>
        <v>0</v>
      </c>
      <c r="N8" s="170"/>
      <c r="O8" s="170">
        <f>SUM(O9:O12)</f>
        <v>0</v>
      </c>
      <c r="P8" s="170"/>
      <c r="Q8" s="170">
        <f>SUM(Q9:Q12)</f>
        <v>44</v>
      </c>
      <c r="R8" s="170"/>
      <c r="S8" s="170"/>
      <c r="T8" s="171"/>
      <c r="U8" s="165"/>
      <c r="V8" s="165">
        <f>SUM(V9:V12)</f>
        <v>9.8000000000000007</v>
      </c>
      <c r="W8" s="165"/>
      <c r="X8" s="165"/>
      <c r="AG8" t="s">
        <v>101</v>
      </c>
    </row>
    <row r="9" spans="1:60" ht="22.5" outlineLevel="1" x14ac:dyDescent="0.2">
      <c r="A9" s="172">
        <v>1</v>
      </c>
      <c r="B9" s="173" t="s">
        <v>102</v>
      </c>
      <c r="C9" s="189" t="s">
        <v>103</v>
      </c>
      <c r="D9" s="174" t="s">
        <v>104</v>
      </c>
      <c r="E9" s="175">
        <v>200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0.22</v>
      </c>
      <c r="Q9" s="177">
        <f>ROUND(E9*P9,2)</f>
        <v>44</v>
      </c>
      <c r="R9" s="177" t="s">
        <v>105</v>
      </c>
      <c r="S9" s="177" t="s">
        <v>106</v>
      </c>
      <c r="T9" s="178" t="s">
        <v>106</v>
      </c>
      <c r="U9" s="159">
        <v>4.9000000000000002E-2</v>
      </c>
      <c r="V9" s="159">
        <f>ROUND(E9*U9,2)</f>
        <v>9.8000000000000007</v>
      </c>
      <c r="W9" s="159"/>
      <c r="X9" s="159" t="s">
        <v>107</v>
      </c>
      <c r="Y9" s="150"/>
      <c r="Z9" s="150"/>
      <c r="AA9" s="150"/>
      <c r="AB9" s="150"/>
      <c r="AC9" s="150"/>
      <c r="AD9" s="150"/>
      <c r="AE9" s="150"/>
      <c r="AF9" s="150"/>
      <c r="AG9" s="150" t="s">
        <v>108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90" t="s">
        <v>109</v>
      </c>
      <c r="D10" s="160"/>
      <c r="E10" s="161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0"/>
      <c r="Z10" s="150"/>
      <c r="AA10" s="150"/>
      <c r="AB10" s="150"/>
      <c r="AC10" s="150"/>
      <c r="AD10" s="150"/>
      <c r="AE10" s="150"/>
      <c r="AF10" s="150"/>
      <c r="AG10" s="150" t="s">
        <v>110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0" t="s">
        <v>111</v>
      </c>
      <c r="D11" s="160"/>
      <c r="E11" s="161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0"/>
      <c r="Z11" s="150"/>
      <c r="AA11" s="150"/>
      <c r="AB11" s="150"/>
      <c r="AC11" s="150"/>
      <c r="AD11" s="150"/>
      <c r="AE11" s="150"/>
      <c r="AF11" s="150"/>
      <c r="AG11" s="150" t="s">
        <v>110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90" t="s">
        <v>112</v>
      </c>
      <c r="D12" s="160"/>
      <c r="E12" s="161">
        <v>200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0"/>
      <c r="Z12" s="150"/>
      <c r="AA12" s="150"/>
      <c r="AB12" s="150"/>
      <c r="AC12" s="150"/>
      <c r="AD12" s="150"/>
      <c r="AE12" s="150"/>
      <c r="AF12" s="150"/>
      <c r="AG12" s="150" t="s">
        <v>110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66" t="s">
        <v>100</v>
      </c>
      <c r="B13" s="167" t="s">
        <v>63</v>
      </c>
      <c r="C13" s="188" t="s">
        <v>64</v>
      </c>
      <c r="D13" s="168"/>
      <c r="E13" s="169"/>
      <c r="F13" s="170"/>
      <c r="G13" s="170">
        <f>SUMIF(AG14:AG24,"&lt;&gt;NOR",G14:G24)</f>
        <v>0</v>
      </c>
      <c r="H13" s="170"/>
      <c r="I13" s="170">
        <f>SUM(I14:I24)</f>
        <v>0</v>
      </c>
      <c r="J13" s="170"/>
      <c r="K13" s="170">
        <f>SUM(K14:K24)</f>
        <v>0</v>
      </c>
      <c r="L13" s="170"/>
      <c r="M13" s="170">
        <f>SUM(M14:M24)</f>
        <v>0</v>
      </c>
      <c r="N13" s="170"/>
      <c r="O13" s="170">
        <f>SUM(O14:O24)</f>
        <v>51.76</v>
      </c>
      <c r="P13" s="170"/>
      <c r="Q13" s="170">
        <f>SUM(Q14:Q24)</f>
        <v>0</v>
      </c>
      <c r="R13" s="170"/>
      <c r="S13" s="170"/>
      <c r="T13" s="171"/>
      <c r="U13" s="165"/>
      <c r="V13" s="165">
        <f>SUM(V14:V24)</f>
        <v>117.1</v>
      </c>
      <c r="W13" s="165"/>
      <c r="X13" s="165"/>
      <c r="AG13" t="s">
        <v>101</v>
      </c>
    </row>
    <row r="14" spans="1:60" outlineLevel="1" x14ac:dyDescent="0.2">
      <c r="A14" s="172">
        <v>2</v>
      </c>
      <c r="B14" s="173" t="s">
        <v>113</v>
      </c>
      <c r="C14" s="189" t="s">
        <v>114</v>
      </c>
      <c r="D14" s="174" t="s">
        <v>104</v>
      </c>
      <c r="E14" s="175">
        <v>200</v>
      </c>
      <c r="F14" s="176"/>
      <c r="G14" s="177">
        <f>ROUND(E14*F14,2)</f>
        <v>0</v>
      </c>
      <c r="H14" s="176"/>
      <c r="I14" s="177">
        <f>ROUND(E14*H14,2)</f>
        <v>0</v>
      </c>
      <c r="J14" s="176"/>
      <c r="K14" s="177">
        <f>ROUND(E14*J14,2)</f>
        <v>0</v>
      </c>
      <c r="L14" s="177">
        <v>21</v>
      </c>
      <c r="M14" s="177">
        <f>G14*(1+L14/100)</f>
        <v>0</v>
      </c>
      <c r="N14" s="177">
        <v>7.3899999999999993E-2</v>
      </c>
      <c r="O14" s="177">
        <f>ROUND(E14*N14,2)</f>
        <v>14.78</v>
      </c>
      <c r="P14" s="177">
        <v>0</v>
      </c>
      <c r="Q14" s="177">
        <f>ROUND(E14*P14,2)</f>
        <v>0</v>
      </c>
      <c r="R14" s="177" t="s">
        <v>105</v>
      </c>
      <c r="S14" s="177" t="s">
        <v>106</v>
      </c>
      <c r="T14" s="178" t="s">
        <v>106</v>
      </c>
      <c r="U14" s="159">
        <v>0.47799999999999998</v>
      </c>
      <c r="V14" s="159">
        <f>ROUND(E14*U14,2)</f>
        <v>95.6</v>
      </c>
      <c r="W14" s="159"/>
      <c r="X14" s="159" t="s">
        <v>107</v>
      </c>
      <c r="Y14" s="150"/>
      <c r="Z14" s="150"/>
      <c r="AA14" s="150"/>
      <c r="AB14" s="150"/>
      <c r="AC14" s="150"/>
      <c r="AD14" s="150"/>
      <c r="AE14" s="150"/>
      <c r="AF14" s="150"/>
      <c r="AG14" s="150" t="s">
        <v>108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7"/>
      <c r="B15" s="158"/>
      <c r="C15" s="262" t="s">
        <v>115</v>
      </c>
      <c r="D15" s="263"/>
      <c r="E15" s="263"/>
      <c r="F15" s="263"/>
      <c r="G15" s="263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0"/>
      <c r="Z15" s="150"/>
      <c r="AA15" s="150"/>
      <c r="AB15" s="150"/>
      <c r="AC15" s="150"/>
      <c r="AD15" s="150"/>
      <c r="AE15" s="150"/>
      <c r="AF15" s="150"/>
      <c r="AG15" s="150" t="s">
        <v>116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79" t="str">
        <f>C15</f>
        <v>s provedením lože z kameniva drceného, s vyplněním spár, s dvojitým hutněním a se smetením přebytečného materiálu na krajnici. S dodáním hmot pro lože a výplň spár.</v>
      </c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253" t="s">
        <v>117</v>
      </c>
      <c r="D16" s="254"/>
      <c r="E16" s="254"/>
      <c r="F16" s="254"/>
      <c r="G16" s="254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0"/>
      <c r="Z16" s="150"/>
      <c r="AA16" s="150"/>
      <c r="AB16" s="150"/>
      <c r="AC16" s="150"/>
      <c r="AD16" s="150"/>
      <c r="AE16" s="150"/>
      <c r="AF16" s="150"/>
      <c r="AG16" s="150" t="s">
        <v>118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91" t="s">
        <v>119</v>
      </c>
      <c r="D17" s="162"/>
      <c r="E17" s="163"/>
      <c r="F17" s="164"/>
      <c r="G17" s="164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0"/>
      <c r="Z17" s="150"/>
      <c r="AA17" s="150"/>
      <c r="AB17" s="150"/>
      <c r="AC17" s="150"/>
      <c r="AD17" s="150"/>
      <c r="AE17" s="150"/>
      <c r="AF17" s="150"/>
      <c r="AG17" s="150" t="s">
        <v>118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53" t="s">
        <v>120</v>
      </c>
      <c r="D18" s="254"/>
      <c r="E18" s="254"/>
      <c r="F18" s="254"/>
      <c r="G18" s="254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0"/>
      <c r="Z18" s="150"/>
      <c r="AA18" s="150"/>
      <c r="AB18" s="150"/>
      <c r="AC18" s="150"/>
      <c r="AD18" s="150"/>
      <c r="AE18" s="150"/>
      <c r="AF18" s="150"/>
      <c r="AG18" s="150" t="s">
        <v>118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90" t="s">
        <v>121</v>
      </c>
      <c r="D19" s="160"/>
      <c r="E19" s="161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0"/>
      <c r="Z19" s="150"/>
      <c r="AA19" s="150"/>
      <c r="AB19" s="150"/>
      <c r="AC19" s="150"/>
      <c r="AD19" s="150"/>
      <c r="AE19" s="150"/>
      <c r="AF19" s="150"/>
      <c r="AG19" s="150" t="s">
        <v>110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90" t="s">
        <v>112</v>
      </c>
      <c r="D20" s="160"/>
      <c r="E20" s="161">
        <v>200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0"/>
      <c r="Z20" s="150"/>
      <c r="AA20" s="150"/>
      <c r="AB20" s="150"/>
      <c r="AC20" s="150"/>
      <c r="AD20" s="150"/>
      <c r="AE20" s="150"/>
      <c r="AF20" s="150"/>
      <c r="AG20" s="150" t="s">
        <v>110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80">
        <v>3</v>
      </c>
      <c r="B21" s="181" t="s">
        <v>122</v>
      </c>
      <c r="C21" s="192" t="s">
        <v>123</v>
      </c>
      <c r="D21" s="182" t="s">
        <v>124</v>
      </c>
      <c r="E21" s="183">
        <v>50</v>
      </c>
      <c r="F21" s="184"/>
      <c r="G21" s="185">
        <f>ROUND(E21*F21,2)</f>
        <v>0</v>
      </c>
      <c r="H21" s="184"/>
      <c r="I21" s="185">
        <f>ROUND(E21*H21,2)</f>
        <v>0</v>
      </c>
      <c r="J21" s="184"/>
      <c r="K21" s="185">
        <f>ROUND(E21*J21,2)</f>
        <v>0</v>
      </c>
      <c r="L21" s="185">
        <v>21</v>
      </c>
      <c r="M21" s="185">
        <f>G21*(1+L21/100)</f>
        <v>0</v>
      </c>
      <c r="N21" s="185">
        <v>3.6000000000000002E-4</v>
      </c>
      <c r="O21" s="185">
        <f>ROUND(E21*N21,2)</f>
        <v>0.02</v>
      </c>
      <c r="P21" s="185">
        <v>0</v>
      </c>
      <c r="Q21" s="185">
        <f>ROUND(E21*P21,2)</f>
        <v>0</v>
      </c>
      <c r="R21" s="185" t="s">
        <v>105</v>
      </c>
      <c r="S21" s="185" t="s">
        <v>106</v>
      </c>
      <c r="T21" s="186" t="s">
        <v>106</v>
      </c>
      <c r="U21" s="159">
        <v>0.43</v>
      </c>
      <c r="V21" s="159">
        <f>ROUND(E21*U21,2)</f>
        <v>21.5</v>
      </c>
      <c r="W21" s="159"/>
      <c r="X21" s="159" t="s">
        <v>107</v>
      </c>
      <c r="Y21" s="150"/>
      <c r="Z21" s="150"/>
      <c r="AA21" s="150"/>
      <c r="AB21" s="150"/>
      <c r="AC21" s="150"/>
      <c r="AD21" s="150"/>
      <c r="AE21" s="150"/>
      <c r="AF21" s="150"/>
      <c r="AG21" s="150" t="s">
        <v>108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2">
        <v>4</v>
      </c>
      <c r="B22" s="173" t="s">
        <v>125</v>
      </c>
      <c r="C22" s="189" t="s">
        <v>126</v>
      </c>
      <c r="D22" s="174" t="s">
        <v>104</v>
      </c>
      <c r="E22" s="175">
        <v>210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0.17599999999999999</v>
      </c>
      <c r="O22" s="177">
        <f>ROUND(E22*N22,2)</f>
        <v>36.96</v>
      </c>
      <c r="P22" s="177">
        <v>0</v>
      </c>
      <c r="Q22" s="177">
        <f>ROUND(E22*P22,2)</f>
        <v>0</v>
      </c>
      <c r="R22" s="177" t="s">
        <v>127</v>
      </c>
      <c r="S22" s="177" t="s">
        <v>106</v>
      </c>
      <c r="T22" s="178" t="s">
        <v>106</v>
      </c>
      <c r="U22" s="159">
        <v>0</v>
      </c>
      <c r="V22" s="159">
        <f>ROUND(E22*U22,2)</f>
        <v>0</v>
      </c>
      <c r="W22" s="159"/>
      <c r="X22" s="159" t="s">
        <v>128</v>
      </c>
      <c r="Y22" s="150"/>
      <c r="Z22" s="150"/>
      <c r="AA22" s="150"/>
      <c r="AB22" s="150"/>
      <c r="AC22" s="150"/>
      <c r="AD22" s="150"/>
      <c r="AE22" s="150"/>
      <c r="AF22" s="150"/>
      <c r="AG22" s="150" t="s">
        <v>129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0" t="s">
        <v>121</v>
      </c>
      <c r="D23" s="160"/>
      <c r="E23" s="161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0"/>
      <c r="Z23" s="150"/>
      <c r="AA23" s="150"/>
      <c r="AB23" s="150"/>
      <c r="AC23" s="150"/>
      <c r="AD23" s="150"/>
      <c r="AE23" s="150"/>
      <c r="AF23" s="150"/>
      <c r="AG23" s="150" t="s">
        <v>110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90" t="s">
        <v>130</v>
      </c>
      <c r="D24" s="160"/>
      <c r="E24" s="161">
        <v>210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0"/>
      <c r="Z24" s="150"/>
      <c r="AA24" s="150"/>
      <c r="AB24" s="150"/>
      <c r="AC24" s="150"/>
      <c r="AD24" s="150"/>
      <c r="AE24" s="150"/>
      <c r="AF24" s="150"/>
      <c r="AG24" s="150" t="s">
        <v>110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x14ac:dyDescent="0.2">
      <c r="A25" s="166" t="s">
        <v>100</v>
      </c>
      <c r="B25" s="167" t="s">
        <v>65</v>
      </c>
      <c r="C25" s="188" t="s">
        <v>66</v>
      </c>
      <c r="D25" s="168"/>
      <c r="E25" s="169"/>
      <c r="F25" s="170"/>
      <c r="G25" s="170">
        <f>SUMIF(AG26:AG27,"&lt;&gt;NOR",G26:G27)</f>
        <v>0</v>
      </c>
      <c r="H25" s="170"/>
      <c r="I25" s="170">
        <f>SUM(I26:I27)</f>
        <v>0</v>
      </c>
      <c r="J25" s="170"/>
      <c r="K25" s="170">
        <f>SUM(K26:K27)</f>
        <v>0</v>
      </c>
      <c r="L25" s="170"/>
      <c r="M25" s="170">
        <f>SUM(M26:M27)</f>
        <v>0</v>
      </c>
      <c r="N25" s="170"/>
      <c r="O25" s="170">
        <f>SUM(O26:O27)</f>
        <v>0</v>
      </c>
      <c r="P25" s="170"/>
      <c r="Q25" s="170">
        <f>SUM(Q26:Q27)</f>
        <v>0</v>
      </c>
      <c r="R25" s="170"/>
      <c r="S25" s="170"/>
      <c r="T25" s="171"/>
      <c r="U25" s="165"/>
      <c r="V25" s="165">
        <f>SUM(V26:V27)</f>
        <v>0</v>
      </c>
      <c r="W25" s="165"/>
      <c r="X25" s="165"/>
      <c r="AG25" t="s">
        <v>101</v>
      </c>
    </row>
    <row r="26" spans="1:60" outlineLevel="1" x14ac:dyDescent="0.2">
      <c r="A26" s="172">
        <v>5</v>
      </c>
      <c r="B26" s="173" t="s">
        <v>131</v>
      </c>
      <c r="C26" s="189" t="s">
        <v>132</v>
      </c>
      <c r="D26" s="174" t="s">
        <v>133</v>
      </c>
      <c r="E26" s="175">
        <v>140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7"/>
      <c r="S26" s="177" t="s">
        <v>134</v>
      </c>
      <c r="T26" s="178" t="s">
        <v>135</v>
      </c>
      <c r="U26" s="159">
        <v>0</v>
      </c>
      <c r="V26" s="159">
        <f>ROUND(E26*U26,2)</f>
        <v>0</v>
      </c>
      <c r="W26" s="159"/>
      <c r="X26" s="159" t="s">
        <v>107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136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90" t="s">
        <v>137</v>
      </c>
      <c r="D27" s="160"/>
      <c r="E27" s="161">
        <v>140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0"/>
      <c r="Z27" s="150"/>
      <c r="AA27" s="150"/>
      <c r="AB27" s="150"/>
      <c r="AC27" s="150"/>
      <c r="AD27" s="150"/>
      <c r="AE27" s="150"/>
      <c r="AF27" s="150"/>
      <c r="AG27" s="150" t="s">
        <v>110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166" t="s">
        <v>100</v>
      </c>
      <c r="B28" s="167" t="s">
        <v>67</v>
      </c>
      <c r="C28" s="188" t="s">
        <v>68</v>
      </c>
      <c r="D28" s="168"/>
      <c r="E28" s="169"/>
      <c r="F28" s="170"/>
      <c r="G28" s="170">
        <f>SUMIF(AG29:AG33,"&lt;&gt;NOR",G29:G33)</f>
        <v>0</v>
      </c>
      <c r="H28" s="170"/>
      <c r="I28" s="170">
        <f>SUM(I29:I33)</f>
        <v>0</v>
      </c>
      <c r="J28" s="170"/>
      <c r="K28" s="170">
        <f>SUM(K29:K33)</f>
        <v>0</v>
      </c>
      <c r="L28" s="170"/>
      <c r="M28" s="170">
        <f>SUM(M29:M33)</f>
        <v>0</v>
      </c>
      <c r="N28" s="170"/>
      <c r="O28" s="170">
        <f>SUM(O29:O33)</f>
        <v>0</v>
      </c>
      <c r="P28" s="170"/>
      <c r="Q28" s="170">
        <f>SUM(Q29:Q33)</f>
        <v>0</v>
      </c>
      <c r="R28" s="170"/>
      <c r="S28" s="170"/>
      <c r="T28" s="171"/>
      <c r="U28" s="165"/>
      <c r="V28" s="165">
        <f>SUM(V29:V33)</f>
        <v>20.190000000000001</v>
      </c>
      <c r="W28" s="165"/>
      <c r="X28" s="165"/>
      <c r="AG28" t="s">
        <v>101</v>
      </c>
    </row>
    <row r="29" spans="1:60" outlineLevel="1" x14ac:dyDescent="0.2">
      <c r="A29" s="172">
        <v>6</v>
      </c>
      <c r="B29" s="173" t="s">
        <v>138</v>
      </c>
      <c r="C29" s="189" t="s">
        <v>139</v>
      </c>
      <c r="D29" s="174" t="s">
        <v>140</v>
      </c>
      <c r="E29" s="175">
        <v>51.758000000000003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7" t="s">
        <v>105</v>
      </c>
      <c r="S29" s="177" t="s">
        <v>106</v>
      </c>
      <c r="T29" s="178" t="s">
        <v>106</v>
      </c>
      <c r="U29" s="159">
        <v>0.39</v>
      </c>
      <c r="V29" s="159">
        <f>ROUND(E29*U29,2)</f>
        <v>20.190000000000001</v>
      </c>
      <c r="W29" s="159"/>
      <c r="X29" s="159" t="s">
        <v>141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142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262" t="s">
        <v>143</v>
      </c>
      <c r="D30" s="263"/>
      <c r="E30" s="263"/>
      <c r="F30" s="263"/>
      <c r="G30" s="263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0"/>
      <c r="Z30" s="150"/>
      <c r="AA30" s="150"/>
      <c r="AB30" s="150"/>
      <c r="AC30" s="150"/>
      <c r="AD30" s="150"/>
      <c r="AE30" s="150"/>
      <c r="AF30" s="150"/>
      <c r="AG30" s="150" t="s">
        <v>116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90" t="s">
        <v>144</v>
      </c>
      <c r="D31" s="160"/>
      <c r="E31" s="161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0"/>
      <c r="Z31" s="150"/>
      <c r="AA31" s="150"/>
      <c r="AB31" s="150"/>
      <c r="AC31" s="150"/>
      <c r="AD31" s="150"/>
      <c r="AE31" s="150"/>
      <c r="AF31" s="150"/>
      <c r="AG31" s="150" t="s">
        <v>110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90" t="s">
        <v>145</v>
      </c>
      <c r="D32" s="160"/>
      <c r="E32" s="161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0"/>
      <c r="Z32" s="150"/>
      <c r="AA32" s="150"/>
      <c r="AB32" s="150"/>
      <c r="AC32" s="150"/>
      <c r="AD32" s="150"/>
      <c r="AE32" s="150"/>
      <c r="AF32" s="150"/>
      <c r="AG32" s="150" t="s">
        <v>110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90" t="s">
        <v>146</v>
      </c>
      <c r="D33" s="160"/>
      <c r="E33" s="161">
        <v>51.758000000000003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0"/>
      <c r="Z33" s="150"/>
      <c r="AA33" s="150"/>
      <c r="AB33" s="150"/>
      <c r="AC33" s="150"/>
      <c r="AD33" s="150"/>
      <c r="AE33" s="150"/>
      <c r="AF33" s="150"/>
      <c r="AG33" s="150" t="s">
        <v>110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x14ac:dyDescent="0.2">
      <c r="A34" s="166" t="s">
        <v>100</v>
      </c>
      <c r="B34" s="167" t="s">
        <v>69</v>
      </c>
      <c r="C34" s="188" t="s">
        <v>70</v>
      </c>
      <c r="D34" s="168"/>
      <c r="E34" s="169"/>
      <c r="F34" s="170"/>
      <c r="G34" s="170">
        <f>SUMIF(AG35:AG49,"&lt;&gt;NOR",G35:G49)</f>
        <v>0</v>
      </c>
      <c r="H34" s="170"/>
      <c r="I34" s="170">
        <f>SUM(I35:I49)</f>
        <v>0</v>
      </c>
      <c r="J34" s="170"/>
      <c r="K34" s="170">
        <f>SUM(K35:K49)</f>
        <v>0</v>
      </c>
      <c r="L34" s="170"/>
      <c r="M34" s="170">
        <f>SUM(M35:M49)</f>
        <v>0</v>
      </c>
      <c r="N34" s="170"/>
      <c r="O34" s="170">
        <f>SUM(O35:O49)</f>
        <v>0</v>
      </c>
      <c r="P34" s="170"/>
      <c r="Q34" s="170">
        <f>SUM(Q35:Q49)</f>
        <v>0</v>
      </c>
      <c r="R34" s="170"/>
      <c r="S34" s="170"/>
      <c r="T34" s="171"/>
      <c r="U34" s="165"/>
      <c r="V34" s="165">
        <f>SUM(V35:V49)</f>
        <v>5.63</v>
      </c>
      <c r="W34" s="165"/>
      <c r="X34" s="165"/>
      <c r="AG34" t="s">
        <v>101</v>
      </c>
    </row>
    <row r="35" spans="1:60" ht="22.5" outlineLevel="1" x14ac:dyDescent="0.2">
      <c r="A35" s="172">
        <v>7</v>
      </c>
      <c r="B35" s="173" t="s">
        <v>147</v>
      </c>
      <c r="C35" s="189" t="s">
        <v>148</v>
      </c>
      <c r="D35" s="174" t="s">
        <v>140</v>
      </c>
      <c r="E35" s="175">
        <v>44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7" t="s">
        <v>149</v>
      </c>
      <c r="S35" s="177" t="s">
        <v>106</v>
      </c>
      <c r="T35" s="178" t="s">
        <v>106</v>
      </c>
      <c r="U35" s="159">
        <v>2.3E-2</v>
      </c>
      <c r="V35" s="159">
        <f>ROUND(E35*U35,2)</f>
        <v>1.01</v>
      </c>
      <c r="W35" s="159"/>
      <c r="X35" s="159" t="s">
        <v>150</v>
      </c>
      <c r="Y35" s="150"/>
      <c r="Z35" s="150"/>
      <c r="AA35" s="150"/>
      <c r="AB35" s="150"/>
      <c r="AC35" s="150"/>
      <c r="AD35" s="150"/>
      <c r="AE35" s="150"/>
      <c r="AF35" s="150"/>
      <c r="AG35" s="150" t="s">
        <v>151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62" t="s">
        <v>152</v>
      </c>
      <c r="D36" s="263"/>
      <c r="E36" s="263"/>
      <c r="F36" s="263"/>
      <c r="G36" s="263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0"/>
      <c r="Z36" s="150"/>
      <c r="AA36" s="150"/>
      <c r="AB36" s="150"/>
      <c r="AC36" s="150"/>
      <c r="AD36" s="150"/>
      <c r="AE36" s="150"/>
      <c r="AF36" s="150"/>
      <c r="AG36" s="150" t="s">
        <v>116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90" t="s">
        <v>153</v>
      </c>
      <c r="D37" s="160"/>
      <c r="E37" s="161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0"/>
      <c r="Z37" s="150"/>
      <c r="AA37" s="150"/>
      <c r="AB37" s="150"/>
      <c r="AC37" s="150"/>
      <c r="AD37" s="150"/>
      <c r="AE37" s="150"/>
      <c r="AF37" s="150"/>
      <c r="AG37" s="150" t="s">
        <v>110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190" t="s">
        <v>154</v>
      </c>
      <c r="D38" s="160"/>
      <c r="E38" s="161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0"/>
      <c r="Z38" s="150"/>
      <c r="AA38" s="150"/>
      <c r="AB38" s="150"/>
      <c r="AC38" s="150"/>
      <c r="AD38" s="150"/>
      <c r="AE38" s="150"/>
      <c r="AF38" s="150"/>
      <c r="AG38" s="150" t="s">
        <v>110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190" t="s">
        <v>155</v>
      </c>
      <c r="D39" s="160"/>
      <c r="E39" s="161">
        <v>44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0"/>
      <c r="Z39" s="150"/>
      <c r="AA39" s="150"/>
      <c r="AB39" s="150"/>
      <c r="AC39" s="150"/>
      <c r="AD39" s="150"/>
      <c r="AE39" s="150"/>
      <c r="AF39" s="150"/>
      <c r="AG39" s="150" t="s">
        <v>110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 x14ac:dyDescent="0.2">
      <c r="A40" s="172">
        <v>8</v>
      </c>
      <c r="B40" s="173" t="s">
        <v>156</v>
      </c>
      <c r="C40" s="189" t="s">
        <v>157</v>
      </c>
      <c r="D40" s="174" t="s">
        <v>140</v>
      </c>
      <c r="E40" s="175">
        <v>44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7" t="s">
        <v>149</v>
      </c>
      <c r="S40" s="177" t="s">
        <v>106</v>
      </c>
      <c r="T40" s="178" t="s">
        <v>106</v>
      </c>
      <c r="U40" s="159">
        <v>9.9000000000000005E-2</v>
      </c>
      <c r="V40" s="159">
        <f>ROUND(E40*U40,2)</f>
        <v>4.3600000000000003</v>
      </c>
      <c r="W40" s="159"/>
      <c r="X40" s="159" t="s">
        <v>150</v>
      </c>
      <c r="Y40" s="150"/>
      <c r="Z40" s="150"/>
      <c r="AA40" s="150"/>
      <c r="AB40" s="150"/>
      <c r="AC40" s="150"/>
      <c r="AD40" s="150"/>
      <c r="AE40" s="150"/>
      <c r="AF40" s="150"/>
      <c r="AG40" s="150" t="s">
        <v>151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62" t="s">
        <v>158</v>
      </c>
      <c r="D41" s="263"/>
      <c r="E41" s="263"/>
      <c r="F41" s="263"/>
      <c r="G41" s="263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0"/>
      <c r="Z41" s="150"/>
      <c r="AA41" s="150"/>
      <c r="AB41" s="150"/>
      <c r="AC41" s="150"/>
      <c r="AD41" s="150"/>
      <c r="AE41" s="150"/>
      <c r="AF41" s="150"/>
      <c r="AG41" s="150" t="s">
        <v>116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90" t="s">
        <v>153</v>
      </c>
      <c r="D42" s="160"/>
      <c r="E42" s="161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0"/>
      <c r="Z42" s="150"/>
      <c r="AA42" s="150"/>
      <c r="AB42" s="150"/>
      <c r="AC42" s="150"/>
      <c r="AD42" s="150"/>
      <c r="AE42" s="150"/>
      <c r="AF42" s="150"/>
      <c r="AG42" s="150" t="s">
        <v>110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190" t="s">
        <v>154</v>
      </c>
      <c r="D43" s="160"/>
      <c r="E43" s="161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0"/>
      <c r="Z43" s="150"/>
      <c r="AA43" s="150"/>
      <c r="AB43" s="150"/>
      <c r="AC43" s="150"/>
      <c r="AD43" s="150"/>
      <c r="AE43" s="150"/>
      <c r="AF43" s="150"/>
      <c r="AG43" s="150" t="s">
        <v>110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190" t="s">
        <v>155</v>
      </c>
      <c r="D44" s="160"/>
      <c r="E44" s="161">
        <v>44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0"/>
      <c r="Z44" s="150"/>
      <c r="AA44" s="150"/>
      <c r="AB44" s="150"/>
      <c r="AC44" s="150"/>
      <c r="AD44" s="150"/>
      <c r="AE44" s="150"/>
      <c r="AF44" s="150"/>
      <c r="AG44" s="150" t="s">
        <v>110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72">
        <v>9</v>
      </c>
      <c r="B45" s="173" t="s">
        <v>159</v>
      </c>
      <c r="C45" s="189" t="s">
        <v>160</v>
      </c>
      <c r="D45" s="174" t="s">
        <v>140</v>
      </c>
      <c r="E45" s="175">
        <v>44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7" t="s">
        <v>161</v>
      </c>
      <c r="S45" s="177" t="s">
        <v>106</v>
      </c>
      <c r="T45" s="178" t="s">
        <v>106</v>
      </c>
      <c r="U45" s="159">
        <v>6.0000000000000001E-3</v>
      </c>
      <c r="V45" s="159">
        <f>ROUND(E45*U45,2)</f>
        <v>0.26</v>
      </c>
      <c r="W45" s="159"/>
      <c r="X45" s="159" t="s">
        <v>150</v>
      </c>
      <c r="Y45" s="150"/>
      <c r="Z45" s="150"/>
      <c r="AA45" s="150"/>
      <c r="AB45" s="150"/>
      <c r="AC45" s="150"/>
      <c r="AD45" s="150"/>
      <c r="AE45" s="150"/>
      <c r="AF45" s="150"/>
      <c r="AG45" s="150" t="s">
        <v>151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62" t="s">
        <v>162</v>
      </c>
      <c r="D46" s="263"/>
      <c r="E46" s="263"/>
      <c r="F46" s="263"/>
      <c r="G46" s="263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0"/>
      <c r="Z46" s="150"/>
      <c r="AA46" s="150"/>
      <c r="AB46" s="150"/>
      <c r="AC46" s="150"/>
      <c r="AD46" s="150"/>
      <c r="AE46" s="150"/>
      <c r="AF46" s="150"/>
      <c r="AG46" s="150" t="s">
        <v>116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90" t="s">
        <v>153</v>
      </c>
      <c r="D47" s="160"/>
      <c r="E47" s="161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0"/>
      <c r="Z47" s="150"/>
      <c r="AA47" s="150"/>
      <c r="AB47" s="150"/>
      <c r="AC47" s="150"/>
      <c r="AD47" s="150"/>
      <c r="AE47" s="150"/>
      <c r="AF47" s="150"/>
      <c r="AG47" s="150" t="s">
        <v>110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190" t="s">
        <v>154</v>
      </c>
      <c r="D48" s="160"/>
      <c r="E48" s="161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0"/>
      <c r="Z48" s="150"/>
      <c r="AA48" s="150"/>
      <c r="AB48" s="150"/>
      <c r="AC48" s="150"/>
      <c r="AD48" s="150"/>
      <c r="AE48" s="150"/>
      <c r="AF48" s="150"/>
      <c r="AG48" s="150" t="s">
        <v>110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90" t="s">
        <v>155</v>
      </c>
      <c r="D49" s="160"/>
      <c r="E49" s="161">
        <v>44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0"/>
      <c r="Z49" s="150"/>
      <c r="AA49" s="150"/>
      <c r="AB49" s="150"/>
      <c r="AC49" s="150"/>
      <c r="AD49" s="150"/>
      <c r="AE49" s="150"/>
      <c r="AF49" s="150"/>
      <c r="AG49" s="150" t="s">
        <v>110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x14ac:dyDescent="0.2">
      <c r="A50" s="3"/>
      <c r="B50" s="4"/>
      <c r="C50" s="193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E50">
        <v>15</v>
      </c>
      <c r="AF50">
        <v>21</v>
      </c>
      <c r="AG50" t="s">
        <v>87</v>
      </c>
    </row>
    <row r="51" spans="1:60" x14ac:dyDescent="0.2">
      <c r="A51" s="153"/>
      <c r="B51" s="154" t="s">
        <v>29</v>
      </c>
      <c r="C51" s="194"/>
      <c r="D51" s="155"/>
      <c r="E51" s="156"/>
      <c r="F51" s="156"/>
      <c r="G51" s="187">
        <f>G8+G13+G25+G28+G34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f>SUMIF(L7:L49,AE50,G7:G49)</f>
        <v>0</v>
      </c>
      <c r="AF51">
        <f>SUMIF(L7:L49,AF50,G7:G49)</f>
        <v>0</v>
      </c>
      <c r="AG51" t="s">
        <v>163</v>
      </c>
    </row>
    <row r="52" spans="1:60" x14ac:dyDescent="0.2">
      <c r="C52" s="195"/>
      <c r="D52" s="10"/>
      <c r="AG52" t="s">
        <v>164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6s0wrNGegUgGp8xkGthTmEH4IwEiRYy5y+ZAyo3uStswvPSUVJq7fKzZJ313vNLfg4TpSj2SeAzaPvVgEEPwg==" saltValue="bfUaPUow5CAJ8G8iJwNjIg==" spinCount="100000" sheet="1"/>
  <mergeCells count="11">
    <mergeCell ref="C18:G18"/>
    <mergeCell ref="C30:G30"/>
    <mergeCell ref="C36:G36"/>
    <mergeCell ref="C41:G41"/>
    <mergeCell ref="C46:G46"/>
    <mergeCell ref="C16:G16"/>
    <mergeCell ref="A1:G1"/>
    <mergeCell ref="C2:G2"/>
    <mergeCell ref="C3:G3"/>
    <mergeCell ref="C4:G4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'001 001 Pol'!Názvy_tisku</vt:lpstr>
      <vt:lpstr>oadresa</vt:lpstr>
      <vt:lpstr>Stavba!Objednatel</vt:lpstr>
      <vt:lpstr>Stavba!Objekt</vt:lpstr>
      <vt:lpstr>'001 001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Kynyking</dc:creator>
  <cp:lastModifiedBy>starosta</cp:lastModifiedBy>
  <cp:lastPrinted>2019-03-19T12:27:02Z</cp:lastPrinted>
  <dcterms:created xsi:type="dcterms:W3CDTF">2009-04-08T07:15:50Z</dcterms:created>
  <dcterms:modified xsi:type="dcterms:W3CDTF">2021-05-13T06:04:36Z</dcterms:modified>
</cp:coreProperties>
</file>